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weinstein\Documents\"/>
    </mc:Choice>
  </mc:AlternateContent>
  <bookViews>
    <workbookView xWindow="0" yWindow="0" windowWidth="0" windowHeight="0"/>
  </bookViews>
  <sheets>
    <sheet name="PPP Payroll Model" sheetId="1" r:id="rId1"/>
  </sheets>
  <definedNames>
    <definedName name="_xlnm.Print_Area" localSheetId="0">'PPP Payroll Model'!$B$1:$C$26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C23" i="1"/>
  <c r="C22" i="1"/>
  <c r="C21" i="1"/>
  <c r="C25" i="1" l="1"/>
  <c r="D15" i="1" l="1"/>
  <c r="H9" i="1" l="1"/>
  <c r="I3" i="1"/>
  <c r="C20" i="1" l="1"/>
  <c r="C19" i="1"/>
  <c r="D18" i="1" l="1"/>
  <c r="D17" i="1"/>
  <c r="D16" i="1"/>
  <c r="C29" i="1" l="1"/>
  <c r="C13" i="1" l="1"/>
  <c r="C26" i="1" l="1"/>
  <c r="C14" i="1"/>
</calcChain>
</file>

<file path=xl/sharedStrings.xml><?xml version="1.0" encoding="utf-8"?>
<sst xmlns="http://schemas.openxmlformats.org/spreadsheetml/2006/main" count="31" uniqueCount="31">
  <si>
    <t>PPP Employee Re-hire Model</t>
  </si>
  <si>
    <t>PPP Loan Amount</t>
  </si>
  <si>
    <t>PPP Loan Remaining</t>
  </si>
  <si>
    <t>PPP Payroll Amount</t>
  </si>
  <si>
    <t>Loan Forgiveness = 75%</t>
  </si>
  <si>
    <t>Payroll Model</t>
  </si>
  <si>
    <t>Description</t>
  </si>
  <si>
    <r>
      <t>Actual Payroll +/</t>
    </r>
    <r>
      <rPr>
        <b/>
        <sz val="11"/>
        <color rgb="FFFF0000"/>
        <rFont val="Calibri"/>
        <family val="2"/>
        <scheme val="minor"/>
      </rPr>
      <t>-</t>
    </r>
    <r>
      <rPr>
        <b/>
        <sz val="11"/>
        <color theme="1"/>
        <rFont val="Calibri"/>
        <family val="2"/>
        <scheme val="minor"/>
      </rPr>
      <t xml:space="preserve"> to 75%</t>
    </r>
  </si>
  <si>
    <t>Bi-weekly PPP Payroll @ 75%</t>
  </si>
  <si>
    <t>FTE Level pre Feb 15</t>
  </si>
  <si>
    <t xml:space="preserve">FTE Level PPP Loan </t>
  </si>
  <si>
    <t>FTE Level Variance to Feb 15</t>
  </si>
  <si>
    <t xml:space="preserve">Michal </t>
  </si>
  <si>
    <t xml:space="preserve">amber </t>
  </si>
  <si>
    <t xml:space="preserve">amy </t>
  </si>
  <si>
    <t>rosa</t>
  </si>
  <si>
    <t>susan</t>
  </si>
  <si>
    <t xml:space="preserve">stephanie </t>
  </si>
  <si>
    <t>dr. b p/payroll</t>
  </si>
  <si>
    <t>1st Actual Bi-weekly Payroll Using PPP</t>
  </si>
  <si>
    <t xml:space="preserve"> 3rd Actual Bi-weekly Payroll Using PPP</t>
  </si>
  <si>
    <t xml:space="preserve"> 2nd Actual Bi-weekly Payroll Using PPP</t>
  </si>
  <si>
    <t>4th Actual Bi-weekly Payroll Using PPP</t>
  </si>
  <si>
    <t xml:space="preserve"> Payroll Accumulation Using PPP</t>
  </si>
  <si>
    <t>1st Actual Payroll Percentage to PPP 75%</t>
  </si>
  <si>
    <t>2nd Actual Payroll Percentage to PPP 75%</t>
  </si>
  <si>
    <t>3rd Actual Payroll Percentage to PPP 75%</t>
  </si>
  <si>
    <t>4th Actual Payroll Percentage to PPP 75%</t>
  </si>
  <si>
    <t>Aggregate Actual Payroll Percentage to PPP 75%</t>
  </si>
  <si>
    <t>Minimum Payroll Usage for Forgiveness</t>
  </si>
  <si>
    <t>Instructions: Please enter your actual data in the green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</si>
</sst>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164" formatCode="&quot;$&quot;#,##0"/>
    <numFmt numFmtId="165" formatCode="0_);[Red]\(0\)"/>
    <numFmt numFmtId="166" formatCode="&quot;$&quot;#,##0;[Red]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/>
      <right/>
      <top style="medium">
        <color theme="1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center"/>
    </xf>
    <xf numFmtId="164" fontId="0" fillId="0" borderId="0" xfId="0" applyNumberFormat="1"/>
    <xf numFmtId="0" fontId="0" fillId="4" borderId="1" xfId="0" applyFont="1" applyFill="1" applyBorder="1" applyAlignment="1">
      <alignment horizontal="right"/>
    </xf>
    <xf numFmtId="0" fontId="0" fillId="0" borderId="0" xfId="0" applyFont="1" applyAlignment="1">
      <alignment horizontal="right" wrapText="1"/>
    </xf>
    <xf numFmtId="9" fontId="0" fillId="0" borderId="0" xfId="0" applyNumberFormat="1" applyFont="1" applyBorder="1" applyAlignment="1">
      <alignment horizontal="center"/>
    </xf>
    <xf numFmtId="0" fontId="2" fillId="4" borderId="0" xfId="0" applyFont="1" applyFill="1" applyAlignment="1">
      <alignment horizontal="right"/>
    </xf>
    <xf numFmtId="164" fontId="2" fillId="4" borderId="2" xfId="0" applyNumberFormat="1" applyFont="1" applyFill="1" applyBorder="1" applyAlignment="1">
      <alignment horizontal="center"/>
    </xf>
    <xf numFmtId="0" fontId="0" fillId="4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1" fillId="4" borderId="0" xfId="0" applyFont="1" applyFill="1" applyAlignment="1">
      <alignment horizontal="right"/>
    </xf>
    <xf numFmtId="6" fontId="1" fillId="4" borderId="0" xfId="0" applyNumberFormat="1" applyFont="1" applyFill="1" applyAlignment="1">
      <alignment horizontal="center"/>
    </xf>
    <xf numFmtId="166" fontId="0" fillId="0" borderId="3" xfId="0" applyNumberFormat="1" applyFill="1" applyBorder="1" applyAlignment="1">
      <alignment horizontal="center"/>
    </xf>
    <xf numFmtId="6" fontId="1" fillId="4" borderId="0" xfId="0" applyNumberFormat="1" applyFont="1" applyFill="1" applyBorder="1" applyAlignment="1">
      <alignment horizontal="center"/>
    </xf>
    <xf numFmtId="10" fontId="1" fillId="0" borderId="4" xfId="0" applyNumberFormat="1" applyFont="1" applyBorder="1" applyAlignment="1">
      <alignment horizontal="center"/>
    </xf>
    <xf numFmtId="10" fontId="1" fillId="0" borderId="5" xfId="0" applyNumberFormat="1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165" fontId="1" fillId="0" borderId="0" xfId="0" applyNumberFormat="1" applyFont="1" applyBorder="1" applyAlignment="1">
      <alignment horizontal="center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164" fontId="0" fillId="2" borderId="0" xfId="0" applyNumberFormat="1" applyFont="1" applyFill="1" applyAlignment="1" applyProtection="1">
      <alignment horizontal="center"/>
      <protection locked="0"/>
    </xf>
    <xf numFmtId="1" fontId="0" fillId="2" borderId="0" xfId="0" applyNumberFormat="1" applyFont="1" applyFill="1" applyAlignment="1" applyProtection="1">
      <alignment horizontal="center"/>
      <protection locked="0"/>
    </xf>
    <xf numFmtId="10" fontId="1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3">
    <dxf>
      <border outline="0">
        <top style="medium">
          <color theme="1"/>
        </top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88900</xdr:colOff>
      <xdr:row>2</xdr:row>
      <xdr:rowOff>177800</xdr:rowOff>
    </xdr:from>
    <xdr:to>
      <xdr:col>2</xdr:col>
      <xdr:colOff>112433</xdr:colOff>
      <xdr:row>5</xdr:row>
      <xdr:rowOff>56666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FEA21AF-7B8A-46C2-8EA1-242F2BB68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" y="546100"/>
          <a:ext cx="3124200" cy="43131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10:C29" totalsRowShown="0" headerRowDxfId="1" tableBorderDxfId="0">
  <autoFilter ref="B10:C29"/>
  <tableColumns count="2">
    <tableColumn id="1" name="Description"/>
    <tableColumn id="2" name="Payroll Mode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showGridLines="0" showRowColHeaders="0" tabSelected="1" zoomScale="85" zoomScaleNormal="85" workbookViewId="0">
      <selection activeCell="N16" sqref="N16"/>
    </sheetView>
  </sheetViews>
  <sheetFormatPr defaultRowHeight="14.4" x14ac:dyDescent="0.3"/>
  <cols>
    <col min="2" max="2" width="44.33203125" customWidth="1"/>
    <col min="3" max="3" width="25.21875" style="3" customWidth="1"/>
    <col min="4" max="6" width="8.77734375" hidden="1" customWidth="1"/>
    <col min="7" max="7" width="14.21875" hidden="1" customWidth="1"/>
    <col min="8" max="9" width="8.77734375" hidden="1" customWidth="1"/>
  </cols>
  <sheetData>
    <row r="1" spans="2:9" x14ac:dyDescent="0.3">
      <c r="B1" s="1" t="s">
        <v>0</v>
      </c>
    </row>
    <row r="2" spans="2:9" x14ac:dyDescent="0.3">
      <c r="B2" s="2" t="s">
        <v>4</v>
      </c>
    </row>
    <row r="3" spans="2:9" x14ac:dyDescent="0.3">
      <c r="B3" s="2"/>
      <c r="G3" t="s">
        <v>12</v>
      </c>
      <c r="H3" s="8">
        <v>30</v>
      </c>
      <c r="I3" s="8">
        <f>H3*80</f>
        <v>2400</v>
      </c>
    </row>
    <row r="4" spans="2:9" x14ac:dyDescent="0.3">
      <c r="B4" s="2"/>
      <c r="G4" t="s">
        <v>13</v>
      </c>
      <c r="H4" s="8">
        <v>3000</v>
      </c>
    </row>
    <row r="5" spans="2:9" x14ac:dyDescent="0.3">
      <c r="B5" s="2"/>
      <c r="G5" t="s">
        <v>14</v>
      </c>
      <c r="H5" s="8">
        <v>1000</v>
      </c>
    </row>
    <row r="6" spans="2:9" x14ac:dyDescent="0.3">
      <c r="B6" s="2"/>
      <c r="G6" t="s">
        <v>15</v>
      </c>
      <c r="H6" s="8">
        <v>1000</v>
      </c>
    </row>
    <row r="7" spans="2:9" x14ac:dyDescent="0.3">
      <c r="B7" s="6" t="s">
        <v>30</v>
      </c>
      <c r="C7" s="7"/>
      <c r="G7" t="s">
        <v>16</v>
      </c>
      <c r="H7" s="8">
        <v>1000</v>
      </c>
    </row>
    <row r="8" spans="2:9" ht="4.05" customHeight="1" x14ac:dyDescent="0.3">
      <c r="B8" s="2"/>
      <c r="G8" t="s">
        <v>17</v>
      </c>
      <c r="H8" s="8">
        <v>1000</v>
      </c>
    </row>
    <row r="9" spans="2:9" ht="4.05" customHeight="1" x14ac:dyDescent="0.3">
      <c r="G9" t="s">
        <v>18</v>
      </c>
      <c r="H9" s="8">
        <f>100000/26</f>
        <v>3846.1538461538462</v>
      </c>
    </row>
    <row r="10" spans="2:9" ht="15" thickBot="1" x14ac:dyDescent="0.35">
      <c r="B10" s="22" t="s">
        <v>6</v>
      </c>
      <c r="C10" s="22" t="s">
        <v>5</v>
      </c>
    </row>
    <row r="11" spans="2:9" x14ac:dyDescent="0.3">
      <c r="B11" s="9" t="s">
        <v>1</v>
      </c>
      <c r="C11" s="25">
        <v>58000</v>
      </c>
    </row>
    <row r="12" spans="2:9" ht="15" thickBot="1" x14ac:dyDescent="0.35">
      <c r="B12" s="10" t="s">
        <v>29</v>
      </c>
      <c r="C12" s="11">
        <v>0.75</v>
      </c>
    </row>
    <row r="13" spans="2:9" ht="15" thickTop="1" x14ac:dyDescent="0.3">
      <c r="B13" s="12" t="s">
        <v>3</v>
      </c>
      <c r="C13" s="13">
        <f>C11*C12</f>
        <v>43500</v>
      </c>
    </row>
    <row r="14" spans="2:9" x14ac:dyDescent="0.3">
      <c r="B14" s="4" t="s">
        <v>8</v>
      </c>
      <c r="C14" s="5">
        <f>(C13/4)</f>
        <v>10875</v>
      </c>
    </row>
    <row r="15" spans="2:9" x14ac:dyDescent="0.3">
      <c r="B15" s="14" t="s">
        <v>19</v>
      </c>
      <c r="C15" s="26">
        <v>8500</v>
      </c>
      <c r="D15" s="8">
        <f>C15</f>
        <v>8500</v>
      </c>
      <c r="E15" s="28"/>
    </row>
    <row r="16" spans="2:9" x14ac:dyDescent="0.3">
      <c r="B16" s="14" t="s">
        <v>21</v>
      </c>
      <c r="C16" s="26">
        <v>10500</v>
      </c>
      <c r="D16" s="8">
        <f>SUM(C15:C16)</f>
        <v>19000</v>
      </c>
    </row>
    <row r="17" spans="2:4" x14ac:dyDescent="0.3">
      <c r="B17" s="14" t="s">
        <v>20</v>
      </c>
      <c r="C17" s="26">
        <v>11000</v>
      </c>
      <c r="D17" s="8">
        <f>SUM(C15:C17)</f>
        <v>30000</v>
      </c>
    </row>
    <row r="18" spans="2:4" x14ac:dyDescent="0.3">
      <c r="B18" s="14" t="s">
        <v>22</v>
      </c>
      <c r="C18" s="26">
        <v>11000</v>
      </c>
      <c r="D18" s="8">
        <f>SUM(C15:C18)</f>
        <v>41000</v>
      </c>
    </row>
    <row r="19" spans="2:4" x14ac:dyDescent="0.3">
      <c r="B19" s="15" t="s">
        <v>23</v>
      </c>
      <c r="C19" s="18">
        <f>SUMIF(C15:C18,"&lt;&gt;0")</f>
        <v>41000</v>
      </c>
    </row>
    <row r="20" spans="2:4" x14ac:dyDescent="0.3">
      <c r="B20" s="16" t="s">
        <v>7</v>
      </c>
      <c r="C20" s="17">
        <f>SUMIF(C15:C18,"&lt;&gt;0")</f>
        <v>41000</v>
      </c>
    </row>
    <row r="21" spans="2:4" x14ac:dyDescent="0.3">
      <c r="B21" s="4" t="s">
        <v>24</v>
      </c>
      <c r="C21" s="20">
        <f>IF(C15/($C$11/4)=0,"",C15/($C$11/4))</f>
        <v>0.58620689655172409</v>
      </c>
    </row>
    <row r="22" spans="2:4" x14ac:dyDescent="0.3">
      <c r="B22" s="4" t="s">
        <v>25</v>
      </c>
      <c r="C22" s="20">
        <f>IF(C16/($C$11/4)=0,"",C16/($C$11/4))</f>
        <v>0.72413793103448276</v>
      </c>
    </row>
    <row r="23" spans="2:4" x14ac:dyDescent="0.3">
      <c r="B23" s="4" t="s">
        <v>26</v>
      </c>
      <c r="C23" s="20">
        <f>IF(C17/($C$11/4)=0,"",C17/($C$11/4))</f>
        <v>0.75862068965517238</v>
      </c>
    </row>
    <row r="24" spans="2:4" x14ac:dyDescent="0.3">
      <c r="B24" s="4" t="s">
        <v>27</v>
      </c>
      <c r="C24" s="20">
        <f>IF(C18/($C$11/4)=0,"",C18/($C$11/4))</f>
        <v>0.75862068965517238</v>
      </c>
    </row>
    <row r="25" spans="2:4" ht="15" thickBot="1" x14ac:dyDescent="0.35">
      <c r="B25" s="4" t="s">
        <v>28</v>
      </c>
      <c r="C25" s="21">
        <f>AVERAGEIF(C21:C24,"&lt;&gt;,0")</f>
        <v>0.7068965517241379</v>
      </c>
    </row>
    <row r="26" spans="2:4" ht="15" thickTop="1" x14ac:dyDescent="0.3">
      <c r="B26" s="14" t="s">
        <v>2</v>
      </c>
      <c r="C26" s="19">
        <f>C13-C19</f>
        <v>2500</v>
      </c>
    </row>
    <row r="27" spans="2:4" x14ac:dyDescent="0.3">
      <c r="B27" s="15" t="s">
        <v>9</v>
      </c>
      <c r="C27" s="27">
        <v>5</v>
      </c>
    </row>
    <row r="28" spans="2:4" x14ac:dyDescent="0.3">
      <c r="B28" s="14" t="s">
        <v>10</v>
      </c>
      <c r="C28" s="27">
        <v>4</v>
      </c>
    </row>
    <row r="29" spans="2:4" x14ac:dyDescent="0.3">
      <c r="B29" s="23" t="s">
        <v>11</v>
      </c>
      <c r="C29" s="24">
        <f>C28-C27</f>
        <v>-1</v>
      </c>
    </row>
  </sheetData>
  <sheetProtection algorithmName="SHA-512" hashValue="EjxOx/+JML4hk1W6wUi4d2GWLpezkZ+/gNJ6PaLAJ0sUAHLf+kFCU8yVoBAYJSqlN/IWYAK0vJBTbEDT6PNZ5w==" saltValue="BIv5YZdqTRGPYpKZAjObDA==" spinCount="100000" sheet="1"/>
  <phoneticPr fontId="5" type="noConversion"/>
  <conditionalFormatting sqref="C21:C25">
    <cfRule type="cellIs" dxfId="2" priority="2" operator="lessThan">
      <formula>$C$12</formula>
    </cfRule>
  </conditionalFormatting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PPP Payroll Model</vt:lpstr>
      <vt:lpstr>'PPP Payroll Model'!Print_Area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Sunder</dc:creator>
  <cp:lastModifiedBy>WebMD</cp:lastModifiedBy>
  <dcterms:created xsi:type="dcterms:W3CDTF">2020-04-13T19:57:21Z</dcterms:created>
  <dcterms:modified xsi:type="dcterms:W3CDTF">2020-05-04T18:54:09Z</dcterms:modified>
</cp:coreProperties>
</file>